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20" windowHeight="9570" firstSheet="1" activeTab="3"/>
  </bookViews>
  <sheets>
    <sheet name="Altosoft diagrams" sheetId="1" state="veryHidden" r:id="rId1"/>
    <sheet name="Basic Info" sheetId="2" r:id="rId2"/>
    <sheet name="Pricing" sheetId="3" r:id="rId3"/>
    <sheet name="Sample ROI" sheetId="4" r:id="rId4"/>
  </sheets>
  <definedNames>
    <definedName name="_xlnm.Print_Area" localSheetId="1">'Basic Info'!$A$1:$B$21</definedName>
    <definedName name="_xlnm.Print_Area" localSheetId="2">'Pricing'!$A$1:$C$36</definedName>
  </definedNames>
  <calcPr fullCalcOnLoad="1"/>
</workbook>
</file>

<file path=xl/sharedStrings.xml><?xml version="1.0" encoding="utf-8"?>
<sst xmlns="http://schemas.openxmlformats.org/spreadsheetml/2006/main" count="140" uniqueCount="115">
  <si>
    <t>Name of Organization</t>
  </si>
  <si>
    <t xml:space="preserve">One Time </t>
  </si>
  <si>
    <t>Fees</t>
  </si>
  <si>
    <t>Annual</t>
  </si>
  <si>
    <t>Support &amp;</t>
  </si>
  <si>
    <t>File Updates</t>
  </si>
  <si>
    <t>Year 1</t>
  </si>
  <si>
    <t>Year 2</t>
  </si>
  <si>
    <t>Year 3</t>
  </si>
  <si>
    <t>Year 4</t>
  </si>
  <si>
    <t>Year 5</t>
  </si>
  <si>
    <t xml:space="preserve">Minutes </t>
  </si>
  <si>
    <t xml:space="preserve">Number </t>
  </si>
  <si>
    <t>of Users</t>
  </si>
  <si>
    <t>Growth Rates</t>
  </si>
  <si>
    <t xml:space="preserve">  Year 1</t>
  </si>
  <si>
    <t xml:space="preserve">  Year 2</t>
  </si>
  <si>
    <t xml:space="preserve">  Year 3</t>
  </si>
  <si>
    <t xml:space="preserve">  Year 4</t>
  </si>
  <si>
    <t xml:space="preserve">  Year 5</t>
  </si>
  <si>
    <t xml:space="preserve">  </t>
  </si>
  <si>
    <t>Total Potential Savings and Benefits</t>
  </si>
  <si>
    <t>Total Estimated Expenses</t>
  </si>
  <si>
    <t>Net Potential Savings and Benefits</t>
  </si>
  <si>
    <t>Intangible Benefits</t>
  </si>
  <si>
    <t>Number of Days to be used for Cost Benefit</t>
  </si>
  <si>
    <t>Users</t>
  </si>
  <si>
    <t>Date</t>
  </si>
  <si>
    <t xml:space="preserve">  Employee Satisfaction</t>
  </si>
  <si>
    <t>Average Hourly Rate per Organization (IS Staff)</t>
  </si>
  <si>
    <t xml:space="preserve">Subtotal </t>
  </si>
  <si>
    <t xml:space="preserve">  Planning, Design, Preparation, Go-Live </t>
  </si>
  <si>
    <t xml:space="preserve">  Application Exploration</t>
  </si>
  <si>
    <t xml:space="preserve">  Business Procedure Review</t>
  </si>
  <si>
    <t xml:space="preserve">  Detail Project Planning</t>
  </si>
  <si>
    <t xml:space="preserve">  Pilot</t>
  </si>
  <si>
    <t xml:space="preserve">  Business Strategy Sessions</t>
  </si>
  <si>
    <t xml:space="preserve">  System Testing</t>
  </si>
  <si>
    <t xml:space="preserve">  Training Oversight</t>
  </si>
  <si>
    <t xml:space="preserve">  Production</t>
  </si>
  <si>
    <t xml:space="preserve">  Post Production Review</t>
  </si>
  <si>
    <t>Estimated Project Management &amp; Implementation Services</t>
  </si>
  <si>
    <t xml:space="preserve">  Readiness Assessment</t>
  </si>
  <si>
    <t>Optional Software</t>
  </si>
  <si>
    <t>Services Total</t>
  </si>
  <si>
    <t>Software Total</t>
  </si>
  <si>
    <t xml:space="preserve">    </t>
  </si>
  <si>
    <t>Optional Software &amp; Services Subtotal</t>
  </si>
  <si>
    <t>General Communication Improvements</t>
  </si>
  <si>
    <t>Specific Application Improvements</t>
  </si>
  <si>
    <t xml:space="preserve">Estimated Expenses </t>
  </si>
  <si>
    <t>Subtotal of Communication Improvements</t>
  </si>
  <si>
    <t>Subtotal of Application Improvements</t>
  </si>
  <si>
    <t>Subtotal Technology Improvements</t>
  </si>
  <si>
    <t xml:space="preserve">  Reduced time in faxing and copying</t>
  </si>
  <si>
    <t xml:space="preserve">  Patient Incident Reporting &amp; Med Interaction Allergy Alerts</t>
  </si>
  <si>
    <t>Average Hourly Rate per Organization (Clinical &amp; Office)</t>
  </si>
  <si>
    <t xml:space="preserve">  Improved Communication (reduced time on phone and meetings)</t>
  </si>
  <si>
    <t xml:space="preserve">  Reduced expenses for paper, ink, toner, chart room requirements</t>
  </si>
  <si>
    <t xml:space="preserve">  Improved quality of documentation (legibility, audits, errors)</t>
  </si>
  <si>
    <t xml:space="preserve">  Reduction in time spent updating Physician Orders</t>
  </si>
  <si>
    <t xml:space="preserve">  Improved Patient Care</t>
  </si>
  <si>
    <t>&lt;PluginState&gt;&lt;KPIDiagramExcelItems /&gt;&lt;ServiceLoginConfig Server="localhost" Port="80" /&gt;&lt;/PluginState&gt;</t>
  </si>
  <si>
    <t>Software License Preliminary Proposal</t>
  </si>
  <si>
    <t>KNS</t>
  </si>
  <si>
    <t>KNS Software</t>
  </si>
  <si>
    <t>Client Hardware Extended Life</t>
  </si>
  <si>
    <t>RETURN ON INVESTMENT (ROI) STUDY</t>
  </si>
  <si>
    <t xml:space="preserve">  Care Plan Development from assessment answers</t>
  </si>
  <si>
    <t xml:space="preserve">  Reduced duplication</t>
  </si>
  <si>
    <t xml:space="preserve">  Automation of all paper via User-Defined Assessments</t>
  </si>
  <si>
    <t xml:space="preserve">  Access to patient charts &amp; resource libraries (reduced filing)</t>
  </si>
  <si>
    <t xml:space="preserve">  Communication of patient changes</t>
  </si>
  <si>
    <t>Keane NetSolutions Technology Advantage</t>
  </si>
  <si>
    <t xml:space="preserve">  Auto-Calculation &amp; transfer of RUGs and ancillaries for claims</t>
  </si>
  <si>
    <t>Cal Turner Extended Care</t>
  </si>
  <si>
    <t xml:space="preserve">  Improved RUGs with CareTracker / ARD Optimizing</t>
  </si>
  <si>
    <t>per Day</t>
  </si>
  <si>
    <t xml:space="preserve">  Implementation Services Estimate for Time &amp; Travel</t>
  </si>
  <si>
    <t xml:space="preserve">  Extended life of existing workstations</t>
  </si>
  <si>
    <t xml:space="preserve">  Software Maintenance, Rental Fees, Recurring Fees</t>
  </si>
  <si>
    <t xml:space="preserve">  Improved RUGs with Therapute / Extensive Services / ARD Optimizing</t>
  </si>
  <si>
    <t>Based on 312 Days Per Year @ $15/hr (Clinical &amp; Office)</t>
  </si>
  <si>
    <t>Note: Benefits are conservative estimates based on vendor client feedback and industry studies. Benefits are estimated here to be at 80% realization in Year 1, 100% realization in Year 2, and then factors in 10% growth of the company in Years 3 - 5.</t>
  </si>
  <si>
    <t xml:space="preserve">  Keane Software and CareTracker Hardware 5-Year Amortization</t>
  </si>
  <si>
    <t xml:space="preserve">  Community Perception</t>
  </si>
  <si>
    <t>40</t>
  </si>
  <si>
    <t xml:space="preserve">  5-Star Ratings</t>
  </si>
  <si>
    <t xml:space="preserve">  EHR Readiness</t>
  </si>
  <si>
    <r>
      <t xml:space="preserve">  Hardware Expenses and Maintenance (for a new server) </t>
    </r>
    <r>
      <rPr>
        <b/>
        <sz val="16"/>
        <rFont val="Arial"/>
        <family val="2"/>
      </rPr>
      <t>(GEN.)</t>
    </r>
  </si>
  <si>
    <r>
      <t xml:space="preserve">  Other Expenses (labor, wiring, additional training, shipping)</t>
    </r>
    <r>
      <rPr>
        <b/>
        <sz val="16"/>
        <rFont val="Arial"/>
        <family val="2"/>
      </rPr>
      <t xml:space="preserve"> (GEN.)</t>
    </r>
  </si>
  <si>
    <r>
      <t xml:space="preserve">  New Med Carts and Med Cart Computers 5-Year Amortization (</t>
    </r>
    <r>
      <rPr>
        <b/>
        <sz val="16"/>
        <rFont val="Arial"/>
        <family val="2"/>
      </rPr>
      <t>GEN.</t>
    </r>
    <r>
      <rPr>
        <sz val="16"/>
        <rFont val="Arial"/>
        <family val="2"/>
      </rPr>
      <t>)</t>
    </r>
  </si>
  <si>
    <t xml:space="preserve">  Displaced cost of existing systems (N/A)</t>
  </si>
  <si>
    <t xml:space="preserve">  Med Pass and Med books / eliminating paper-based processes</t>
  </si>
  <si>
    <t>SAMPLE SINGLE OR MULTI-SITE</t>
  </si>
  <si>
    <t>Applications Required</t>
  </si>
  <si>
    <t>ADT, MDS, RAM</t>
  </si>
  <si>
    <t>IPN, UDA</t>
  </si>
  <si>
    <t>UDA</t>
  </si>
  <si>
    <t>ADT, MDS</t>
  </si>
  <si>
    <t>Optional Applications</t>
  </si>
  <si>
    <t>Dashboard</t>
  </si>
  <si>
    <t>PO, NDC, eCharting</t>
  </si>
  <si>
    <t>ePrescribing, Batch Charges</t>
  </si>
  <si>
    <t>CareTracker Interface</t>
  </si>
  <si>
    <t>ADT, MDS, RAM, Batch Charges</t>
  </si>
  <si>
    <t>ADT, MDS, CP, QP, UDA, IPN</t>
  </si>
  <si>
    <t>MDS Analysis Interface</t>
  </si>
  <si>
    <t>Therapute</t>
  </si>
  <si>
    <t>PO, NDC</t>
  </si>
  <si>
    <t>MDS, CP, QP</t>
  </si>
  <si>
    <t>eCharting, PO, NDC</t>
  </si>
  <si>
    <t>RAM</t>
  </si>
  <si>
    <t>ADT, MDS, CP, UDA, IPN, ICD9</t>
  </si>
  <si>
    <t>ADT, RAM, MDS, CP, UDA, IPN, PO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</si>
</sst>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-yy"/>
    <numFmt numFmtId="166" formatCode="&quot;$&quot;#,##0"/>
    <numFmt numFmtId="167" formatCode="&quot;$&quot;#,##0.00"/>
    <numFmt numFmtId="168" formatCode="&quot;$&quot;#,##0.0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color indexed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16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2" borderId="10" xfId="0" applyFont="1" applyFill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66" fontId="8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Fill="1" applyBorder="1" applyAlignment="1">
      <alignment/>
    </xf>
    <xf numFmtId="166" fontId="1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Continuous"/>
    </xf>
    <xf numFmtId="166" fontId="1" fillId="2" borderId="11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2" borderId="12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centerContinuous"/>
    </xf>
    <xf numFmtId="3" fontId="13" fillId="0" borderId="0" xfId="0" applyNumberFormat="1" applyFont="1" applyAlignment="1">
      <alignment/>
    </xf>
    <xf numFmtId="0" fontId="16" fillId="0" borderId="0" xfId="0" applyFont="1" applyAlignment="1">
      <alignment horizontal="centerContinuous"/>
    </xf>
    <xf numFmtId="0" fontId="14" fillId="2" borderId="10" xfId="0" applyFont="1" applyFill="1" applyBorder="1" applyAlignment="1">
      <alignment/>
    </xf>
    <xf numFmtId="0" fontId="14" fillId="2" borderId="11" xfId="0" applyFont="1" applyFill="1" applyBorder="1" applyAlignment="1">
      <alignment horizontal="centerContinuous"/>
    </xf>
    <xf numFmtId="166" fontId="14" fillId="2" borderId="11" xfId="0" applyNumberFormat="1" applyFont="1" applyFill="1" applyBorder="1" applyAlignment="1">
      <alignment/>
    </xf>
    <xf numFmtId="166" fontId="14" fillId="2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Continuous"/>
    </xf>
    <xf numFmtId="166" fontId="14" fillId="0" borderId="0" xfId="0" applyNumberFormat="1" applyFont="1" applyFill="1" applyBorder="1" applyAlignment="1">
      <alignment/>
    </xf>
    <xf numFmtId="3" fontId="13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14" fillId="10" borderId="10" xfId="0" applyFont="1" applyFill="1" applyBorder="1" applyAlignment="1">
      <alignment/>
    </xf>
    <xf numFmtId="0" fontId="14" fillId="10" borderId="11" xfId="0" applyFont="1" applyFill="1" applyBorder="1" applyAlignment="1">
      <alignment horizontal="centerContinuous"/>
    </xf>
    <xf numFmtId="166" fontId="14" fillId="10" borderId="11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18" fillId="24" borderId="10" xfId="0" applyFont="1" applyFill="1" applyBorder="1" applyAlignment="1">
      <alignment vertical="center"/>
    </xf>
    <xf numFmtId="0" fontId="18" fillId="24" borderId="11" xfId="0" applyFont="1" applyFill="1" applyBorder="1" applyAlignment="1">
      <alignment horizontal="centerContinuous" vertical="center"/>
    </xf>
    <xf numFmtId="166" fontId="18" fillId="24" borderId="11" xfId="0" applyNumberFormat="1" applyFont="1" applyFill="1" applyBorder="1" applyAlignment="1">
      <alignment vertical="center"/>
    </xf>
    <xf numFmtId="166" fontId="18" fillId="24" borderId="12" xfId="0" applyNumberFormat="1" applyFont="1" applyFill="1" applyBorder="1" applyAlignment="1">
      <alignment vertical="center"/>
    </xf>
    <xf numFmtId="0" fontId="14" fillId="25" borderId="10" xfId="0" applyFont="1" applyFill="1" applyBorder="1" applyAlignment="1">
      <alignment/>
    </xf>
    <xf numFmtId="0" fontId="14" fillId="25" borderId="11" xfId="0" applyFont="1" applyFill="1" applyBorder="1" applyAlignment="1">
      <alignment horizontal="centerContinuous"/>
    </xf>
    <xf numFmtId="166" fontId="14" fillId="25" borderId="11" xfId="0" applyNumberFormat="1" applyFont="1" applyFill="1" applyBorder="1" applyAlignment="1">
      <alignment/>
    </xf>
    <xf numFmtId="166" fontId="14" fillId="25" borderId="12" xfId="0" applyNumberFormat="1" applyFont="1" applyFill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1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Fill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0</xdr:col>
      <xdr:colOff>4724400</xdr:colOff>
      <xdr:row>4</xdr:row>
      <xdr:rowOff>142875</xdr:rowOff>
    </xdr:to>
    <xdr:pic>
      <xdr:nvPicPr>
        <xdr:cNvPr id="1" name="Picture 1" descr="NetSolut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4600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="107" zoomScaleNormal="107" zoomScalePageLayoutView="0" workbookViewId="0" topLeftCell="A1">
      <selection activeCell="C18" sqref="C18"/>
    </sheetView>
  </sheetViews>
  <sheetFormatPr defaultColWidth="9.140625" defaultRowHeight="12.75"/>
  <cols>
    <col min="1" max="1" width="54.421875" style="0" customWidth="1"/>
    <col min="2" max="2" width="30.00390625" style="0" customWidth="1"/>
  </cols>
  <sheetData>
    <row r="1" spans="1:2" ht="12.75">
      <c r="A1" s="6" t="s">
        <v>0</v>
      </c>
      <c r="B1" s="47" t="s">
        <v>75</v>
      </c>
    </row>
    <row r="2" spans="1:2" ht="12.75">
      <c r="A2" s="6" t="s">
        <v>27</v>
      </c>
      <c r="B2" s="20">
        <v>40021</v>
      </c>
    </row>
    <row r="3" spans="1:2" ht="12.75">
      <c r="A3" s="6"/>
      <c r="B3" s="20"/>
    </row>
    <row r="4" spans="1:2" ht="12.75">
      <c r="A4" s="6"/>
      <c r="B4" s="1"/>
    </row>
    <row r="5" spans="1:2" ht="12.75">
      <c r="A5" s="6"/>
      <c r="B5" s="1"/>
    </row>
    <row r="6" ht="12.75">
      <c r="A6" s="6" t="s">
        <v>14</v>
      </c>
    </row>
    <row r="7" spans="1:2" ht="12.75">
      <c r="A7" s="6" t="s">
        <v>15</v>
      </c>
      <c r="B7">
        <v>0.8</v>
      </c>
    </row>
    <row r="8" spans="1:2" ht="12.75">
      <c r="A8" s="6" t="s">
        <v>16</v>
      </c>
      <c r="B8">
        <v>1</v>
      </c>
    </row>
    <row r="9" spans="1:2" ht="12.75">
      <c r="A9" s="6" t="s">
        <v>17</v>
      </c>
      <c r="B9">
        <v>1.1</v>
      </c>
    </row>
    <row r="10" spans="1:2" ht="12.75">
      <c r="A10" s="6" t="s">
        <v>18</v>
      </c>
      <c r="B10">
        <v>1.2</v>
      </c>
    </row>
    <row r="11" spans="1:2" ht="12.75">
      <c r="A11" s="6" t="s">
        <v>19</v>
      </c>
      <c r="B11">
        <v>1.3</v>
      </c>
    </row>
    <row r="12" ht="12.75">
      <c r="A12" s="6"/>
    </row>
    <row r="13" spans="1:2" ht="12.75">
      <c r="A13" s="6" t="s">
        <v>29</v>
      </c>
      <c r="B13">
        <v>25</v>
      </c>
    </row>
    <row r="14" spans="1:2" ht="12.75">
      <c r="A14" s="6" t="s">
        <v>56</v>
      </c>
      <c r="B14">
        <v>15</v>
      </c>
    </row>
    <row r="15" ht="12.75">
      <c r="A15" s="6"/>
    </row>
    <row r="16" spans="1:2" ht="12.75">
      <c r="A16" s="6" t="s">
        <v>25</v>
      </c>
      <c r="B16">
        <v>312</v>
      </c>
    </row>
    <row r="17" ht="12.75">
      <c r="A17" s="6"/>
    </row>
    <row r="18" spans="1:2" ht="12.75">
      <c r="A18" s="6" t="s">
        <v>66</v>
      </c>
      <c r="B18" s="1">
        <v>5000</v>
      </c>
    </row>
    <row r="20" ht="12.75">
      <c r="B20" s="1"/>
    </row>
    <row r="21" ht="12.75">
      <c r="B21" s="3"/>
    </row>
  </sheetData>
  <sheetProtection/>
  <printOptions/>
  <pageMargins left="0.75" right="0.75" top="1" bottom="1" header="0.5" footer="0.5"/>
  <pageSetup firstPageNumber="0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0" zoomScaleNormal="70" zoomScalePageLayoutView="0" workbookViewId="0" topLeftCell="A1">
      <selection activeCell="B11" sqref="B11"/>
    </sheetView>
  </sheetViews>
  <sheetFormatPr defaultColWidth="9.140625" defaultRowHeight="12.75"/>
  <cols>
    <col min="1" max="1" width="85.00390625" style="0" customWidth="1"/>
    <col min="2" max="2" width="13.421875" style="0" customWidth="1"/>
    <col min="3" max="3" width="14.28125" style="0" bestFit="1" customWidth="1"/>
    <col min="5" max="5" width="14.28125" style="0" bestFit="1" customWidth="1"/>
    <col min="6" max="6" width="59.00390625" style="0" bestFit="1" customWidth="1"/>
    <col min="7" max="7" width="11.140625" style="0" bestFit="1" customWidth="1"/>
    <col min="8" max="8" width="8.140625" style="0" bestFit="1" customWidth="1"/>
    <col min="9" max="9" width="10.7109375" style="0" bestFit="1" customWidth="1"/>
  </cols>
  <sheetData>
    <row r="1" spans="1:3" ht="15.75">
      <c r="A1" s="12" t="s">
        <v>63</v>
      </c>
      <c r="B1" s="11"/>
      <c r="C1" s="11"/>
    </row>
    <row r="2" spans="1:3" ht="15.75">
      <c r="A2" s="12" t="s">
        <v>64</v>
      </c>
      <c r="B2" s="12"/>
      <c r="C2" s="12"/>
    </row>
    <row r="3" spans="1:3" ht="15.75">
      <c r="A3" s="12" t="str">
        <f>'Basic Info'!B1</f>
        <v>Cal Turner Extended Care</v>
      </c>
      <c r="B3" s="12"/>
      <c r="C3" s="12"/>
    </row>
    <row r="4" spans="1:3" ht="12.75">
      <c r="A4" s="13">
        <f>'Basic Info'!B2</f>
        <v>40021</v>
      </c>
      <c r="B4" s="10"/>
      <c r="C4" s="10"/>
    </row>
    <row r="5" spans="1:3" ht="12.75">
      <c r="A5" s="2"/>
      <c r="B5" s="5"/>
      <c r="C5" s="5"/>
    </row>
    <row r="6" spans="1:3" ht="12.75">
      <c r="A6" s="2"/>
      <c r="B6" s="5"/>
      <c r="C6" s="5"/>
    </row>
    <row r="7" spans="2:3" s="4" customFormat="1" ht="12.75">
      <c r="B7" s="7"/>
      <c r="C7" s="7" t="s">
        <v>3</v>
      </c>
    </row>
    <row r="8" spans="2:3" s="4" customFormat="1" ht="12.75">
      <c r="B8" s="7" t="s">
        <v>1</v>
      </c>
      <c r="C8" s="7" t="s">
        <v>4</v>
      </c>
    </row>
    <row r="9" spans="2:3" s="21" customFormat="1" ht="12.75">
      <c r="B9" s="22" t="s">
        <v>2</v>
      </c>
      <c r="C9" s="22" t="s">
        <v>5</v>
      </c>
    </row>
    <row r="10" spans="1:4" s="21" customFormat="1" ht="12.75">
      <c r="A10" s="45"/>
      <c r="B10" s="38"/>
      <c r="C10" s="38"/>
      <c r="D10" s="21">
        <v>8220</v>
      </c>
    </row>
    <row r="11" spans="1:4" ht="12.75">
      <c r="A11" s="2" t="s">
        <v>65</v>
      </c>
      <c r="B11" s="39">
        <v>39325</v>
      </c>
      <c r="C11" s="39">
        <v>19624</v>
      </c>
      <c r="D11">
        <v>12084</v>
      </c>
    </row>
    <row r="12" spans="2:3" ht="12.75">
      <c r="B12" s="39"/>
      <c r="C12" s="39"/>
    </row>
    <row r="13" spans="1:3" s="2" customFormat="1" ht="12.75">
      <c r="A13" s="24" t="s">
        <v>45</v>
      </c>
      <c r="B13" s="41">
        <f>SUM(B10:B12)</f>
        <v>39325</v>
      </c>
      <c r="C13" s="43">
        <f>SUM(C10:C12)</f>
        <v>19624</v>
      </c>
    </row>
    <row r="14" spans="1:3" s="2" customFormat="1" ht="12.75">
      <c r="A14" s="36"/>
      <c r="B14" s="42"/>
      <c r="C14" s="42"/>
    </row>
    <row r="15" spans="1:3" s="2" customFormat="1" ht="12.75">
      <c r="A15" s="36"/>
      <c r="B15" s="37" t="s">
        <v>30</v>
      </c>
      <c r="C15" s="42"/>
    </row>
    <row r="16" spans="1:3" s="2" customFormat="1" ht="12.75">
      <c r="A16"/>
      <c r="B16" s="28" t="s">
        <v>2</v>
      </c>
      <c r="C16" s="42"/>
    </row>
    <row r="17" spans="1:3" s="2" customFormat="1" ht="12.75">
      <c r="A17" s="2" t="s">
        <v>41</v>
      </c>
      <c r="B17" s="39">
        <v>23850</v>
      </c>
      <c r="C17" s="42"/>
    </row>
    <row r="18" spans="1:3" s="2" customFormat="1" ht="12.75">
      <c r="A18" t="s">
        <v>31</v>
      </c>
      <c r="B18" s="39"/>
      <c r="C18" s="42"/>
    </row>
    <row r="19" spans="1:3" s="2" customFormat="1" ht="12.75">
      <c r="A19" t="s">
        <v>32</v>
      </c>
      <c r="B19" s="39"/>
      <c r="C19" s="42"/>
    </row>
    <row r="20" spans="1:3" s="2" customFormat="1" ht="12.75">
      <c r="A20" t="s">
        <v>33</v>
      </c>
      <c r="B20" s="39"/>
      <c r="C20" s="42"/>
    </row>
    <row r="21" spans="1:3" s="2" customFormat="1" ht="12.75">
      <c r="A21" t="s">
        <v>34</v>
      </c>
      <c r="B21" s="39"/>
      <c r="C21" s="42"/>
    </row>
    <row r="22" spans="1:3" s="2" customFormat="1" ht="12.75">
      <c r="A22" t="s">
        <v>35</v>
      </c>
      <c r="B22" s="39"/>
      <c r="C22" s="42"/>
    </row>
    <row r="23" spans="1:3" s="2" customFormat="1" ht="12.75">
      <c r="A23" t="s">
        <v>36</v>
      </c>
      <c r="B23" s="39"/>
      <c r="C23" s="42"/>
    </row>
    <row r="24" spans="1:3" s="2" customFormat="1" ht="12.75">
      <c r="A24" t="s">
        <v>37</v>
      </c>
      <c r="B24" s="39"/>
      <c r="C24" s="44"/>
    </row>
    <row r="25" spans="1:3" s="2" customFormat="1" ht="12.75">
      <c r="A25" t="s">
        <v>38</v>
      </c>
      <c r="B25" s="39"/>
      <c r="C25" s="44"/>
    </row>
    <row r="26" spans="1:3" s="2" customFormat="1" ht="12.75">
      <c r="A26" t="s">
        <v>42</v>
      </c>
      <c r="B26" s="39"/>
      <c r="C26" s="44"/>
    </row>
    <row r="27" spans="1:3" s="2" customFormat="1" ht="12.75">
      <c r="A27" t="s">
        <v>39</v>
      </c>
      <c r="B27" s="39"/>
      <c r="C27" s="44"/>
    </row>
    <row r="28" spans="1:3" s="2" customFormat="1" ht="12.75">
      <c r="A28" t="s">
        <v>40</v>
      </c>
      <c r="B28" s="39"/>
      <c r="C28" s="44"/>
    </row>
    <row r="29" spans="2:3" ht="12.75">
      <c r="B29" s="39"/>
      <c r="C29" s="39"/>
    </row>
    <row r="30" spans="2:9" ht="12.75">
      <c r="B30" s="23"/>
      <c r="C30" s="23"/>
      <c r="E30" s="35"/>
      <c r="G30" s="4"/>
      <c r="H30" s="23"/>
      <c r="I30" s="39"/>
    </row>
    <row r="31" spans="1:9" s="2" customFormat="1" ht="12.75">
      <c r="A31" s="24" t="s">
        <v>44</v>
      </c>
      <c r="B31" s="41">
        <f>SUM(B17:B30)</f>
        <v>23850</v>
      </c>
      <c r="C31" s="43"/>
      <c r="G31" s="4"/>
      <c r="H31" s="23"/>
      <c r="I31" s="39"/>
    </row>
    <row r="32" spans="2:9" ht="12.75">
      <c r="B32" s="23"/>
      <c r="C32" s="23"/>
      <c r="G32" s="4"/>
      <c r="H32" s="23"/>
      <c r="I32" s="39"/>
    </row>
    <row r="33" spans="1:9" s="6" customFormat="1" ht="12.75">
      <c r="A33" s="24" t="s">
        <v>43</v>
      </c>
      <c r="B33" s="41"/>
      <c r="C33" s="43"/>
      <c r="F33" s="2"/>
      <c r="G33" s="2"/>
      <c r="H33" s="2"/>
      <c r="I33" s="2"/>
    </row>
    <row r="34" spans="2:9" ht="12.75">
      <c r="B34" s="39"/>
      <c r="C34" s="39"/>
      <c r="F34" s="2"/>
      <c r="G34" s="2"/>
      <c r="H34" s="2"/>
      <c r="I34" s="2"/>
    </row>
    <row r="35" spans="2:9" ht="12.75">
      <c r="B35" s="39"/>
      <c r="C35" s="39"/>
      <c r="F35" s="2"/>
      <c r="G35" s="2"/>
      <c r="H35" s="2"/>
      <c r="I35" s="2"/>
    </row>
    <row r="37" spans="1:3" ht="12.75">
      <c r="A37" t="s">
        <v>46</v>
      </c>
      <c r="B37" s="23"/>
      <c r="C37" s="23"/>
    </row>
    <row r="38" spans="1:9" s="6" customFormat="1" ht="12.75">
      <c r="A38" s="24" t="s">
        <v>47</v>
      </c>
      <c r="B38" s="41">
        <f>SUM(B34:B37)</f>
        <v>0</v>
      </c>
      <c r="C38" s="43">
        <f>SUM(C34:C37)</f>
        <v>0</v>
      </c>
      <c r="F38" s="2"/>
      <c r="G38" s="2"/>
      <c r="H38" s="2"/>
      <c r="I38" s="2"/>
    </row>
  </sheetData>
  <sheetProtection/>
  <printOptions/>
  <pageMargins left="1" right="0.75" top="1" bottom="1" header="0.5" footer="0.5"/>
  <pageSetup fitToHeight="1" fitToWidth="1" horizontalDpi="300" verticalDpi="300" orientation="portrait" scale="75" r:id="rId1"/>
  <headerFooter alignWithMargins="0">
    <oddFooter>&amp;C&amp;"Arial,Bold Italic"***** Preliminary Proposal *****&amp;R&amp;P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50" zoomScaleNormal="50" workbookViewId="0" topLeftCell="C2">
      <selection activeCell="S29" sqref="S29"/>
    </sheetView>
  </sheetViews>
  <sheetFormatPr defaultColWidth="9.140625" defaultRowHeight="12.75"/>
  <cols>
    <col min="1" max="1" width="99.57421875" style="8" customWidth="1"/>
    <col min="2" max="2" width="17.7109375" style="15" customWidth="1"/>
    <col min="3" max="3" width="17.421875" style="15" customWidth="1"/>
    <col min="4" max="4" width="17.8515625" style="8" customWidth="1"/>
    <col min="5" max="8" width="17.7109375" style="8" customWidth="1"/>
    <col min="9" max="16384" width="9.140625" style="8" customWidth="1"/>
  </cols>
  <sheetData>
    <row r="1" spans="1:8" ht="15.75">
      <c r="A1" s="19"/>
      <c r="D1" s="15"/>
      <c r="E1" s="15"/>
      <c r="F1" s="15"/>
      <c r="G1" s="15"/>
      <c r="H1" s="15"/>
    </row>
    <row r="2" spans="1:8" ht="27.75">
      <c r="A2" s="14"/>
      <c r="B2" s="48" t="s">
        <v>94</v>
      </c>
      <c r="D2" s="12"/>
      <c r="E2" s="15"/>
      <c r="F2" s="15"/>
      <c r="G2" s="12"/>
      <c r="H2" s="12"/>
    </row>
    <row r="3" spans="1:8" ht="27.75">
      <c r="A3" s="46"/>
      <c r="B3" s="48" t="s">
        <v>67</v>
      </c>
      <c r="D3" s="12"/>
      <c r="E3" s="15"/>
      <c r="F3" s="15"/>
      <c r="G3" s="12"/>
      <c r="H3" s="12"/>
    </row>
    <row r="4" spans="1:8" ht="15">
      <c r="A4" s="40"/>
      <c r="D4" s="15"/>
      <c r="E4" s="15"/>
      <c r="F4" s="15"/>
      <c r="G4" s="15"/>
      <c r="H4" s="15"/>
    </row>
    <row r="5" ht="15">
      <c r="F5" s="16"/>
    </row>
    <row r="6" spans="1:8" s="26" customFormat="1" ht="15.75">
      <c r="A6" s="29"/>
      <c r="B6" s="25"/>
      <c r="C6" s="25"/>
      <c r="D6" s="17"/>
      <c r="E6" s="17"/>
      <c r="F6" s="17"/>
      <c r="G6" s="17"/>
      <c r="H6" s="17"/>
    </row>
    <row r="7" spans="1:14" ht="20.25">
      <c r="A7" s="50"/>
      <c r="B7" s="51" t="s">
        <v>11</v>
      </c>
      <c r="C7" s="51" t="s">
        <v>12</v>
      </c>
      <c r="D7" s="51" t="s">
        <v>82</v>
      </c>
      <c r="E7" s="52"/>
      <c r="F7" s="52"/>
      <c r="G7" s="52"/>
      <c r="H7" s="52"/>
      <c r="I7" s="100" t="s">
        <v>95</v>
      </c>
      <c r="J7" s="101"/>
      <c r="K7" s="101"/>
      <c r="N7" s="55" t="s">
        <v>100</v>
      </c>
    </row>
    <row r="8" spans="1:11" ht="20.25">
      <c r="A8" s="50"/>
      <c r="B8" s="53" t="s">
        <v>77</v>
      </c>
      <c r="C8" s="53" t="s">
        <v>13</v>
      </c>
      <c r="D8" s="54" t="s">
        <v>6</v>
      </c>
      <c r="E8" s="54" t="s">
        <v>7</v>
      </c>
      <c r="F8" s="54" t="s">
        <v>8</v>
      </c>
      <c r="G8" s="54" t="s">
        <v>9</v>
      </c>
      <c r="H8" s="54" t="s">
        <v>10</v>
      </c>
      <c r="I8" s="101"/>
      <c r="J8" s="101"/>
      <c r="K8" s="101"/>
    </row>
    <row r="9" spans="1:12" ht="20.25">
      <c r="A9" s="55" t="s">
        <v>48</v>
      </c>
      <c r="B9" s="52"/>
      <c r="C9" s="52"/>
      <c r="D9" s="56"/>
      <c r="E9" s="56"/>
      <c r="F9" s="56"/>
      <c r="G9" s="56"/>
      <c r="H9" s="56"/>
      <c r="I9" s="101"/>
      <c r="J9" s="101"/>
      <c r="K9" s="101"/>
      <c r="L9" s="98"/>
    </row>
    <row r="10" spans="1:14" ht="20.25">
      <c r="A10" s="56" t="s">
        <v>57</v>
      </c>
      <c r="B10" s="52">
        <v>5</v>
      </c>
      <c r="C10" s="57">
        <v>12</v>
      </c>
      <c r="D10" s="58">
        <f>SUM(((B10)*C10)/60)*'Basic Info'!B14*'Basic Info'!B16*'Basic Info'!B7</f>
        <v>3744</v>
      </c>
      <c r="E10" s="58">
        <f>SUM(((B10)*C10)/60)*'Basic Info'!B14*'Basic Info'!B16*'Basic Info'!B8</f>
        <v>4680</v>
      </c>
      <c r="F10" s="58">
        <f>SUM(((B10)*C10)/60)*'Basic Info'!B14*'Basic Info'!B16*'Basic Info'!B9</f>
        <v>5148</v>
      </c>
      <c r="G10" s="58">
        <f>SUM(((B10)*C10)/60)*'Basic Info'!B14*'Basic Info'!B16*'Basic Info'!B10</f>
        <v>5616</v>
      </c>
      <c r="H10" s="58">
        <f>SUM(((B10)*C10)/60)*'Basic Info'!B14*'Basic Info'!B16*'Basic Info'!B11</f>
        <v>6084</v>
      </c>
      <c r="I10" s="102" t="s">
        <v>96</v>
      </c>
      <c r="J10" s="101"/>
      <c r="K10" s="101"/>
      <c r="L10" s="98"/>
      <c r="M10" s="97"/>
      <c r="N10" s="99" t="s">
        <v>101</v>
      </c>
    </row>
    <row r="11" spans="1:14" ht="20.25">
      <c r="A11" s="56" t="s">
        <v>55</v>
      </c>
      <c r="B11" s="52">
        <v>5</v>
      </c>
      <c r="C11" s="57">
        <v>12</v>
      </c>
      <c r="D11" s="58">
        <f>SUM(((B11)*C11)/60)*'Basic Info'!B14*'Basic Info'!B16*'Basic Info'!B7</f>
        <v>3744</v>
      </c>
      <c r="E11" s="58">
        <f>SUM(((B11)*C11)/60)*'Basic Info'!B14*'Basic Info'!B16*'Basic Info'!B8</f>
        <v>4680</v>
      </c>
      <c r="F11" s="58">
        <f>SUM(((B11)*C11)/60)*'Basic Info'!B14*'Basic Info'!B16*'Basic Info'!B9</f>
        <v>5148</v>
      </c>
      <c r="G11" s="58">
        <f>SUM(((B11)*C11)/60)*'Basic Info'!B14*'Basic Info'!B16*'Basic Info'!B10</f>
        <v>5616</v>
      </c>
      <c r="H11" s="58">
        <f>SUM(((B11)*C11)/60)*'Basic Info'!B14*'Basic Info'!B16*'Basic Info'!B11</f>
        <v>6084</v>
      </c>
      <c r="I11" s="102" t="s">
        <v>97</v>
      </c>
      <c r="J11" s="101"/>
      <c r="K11" s="101"/>
      <c r="L11" s="98"/>
      <c r="M11" s="97"/>
      <c r="N11" s="99" t="s">
        <v>101</v>
      </c>
    </row>
    <row r="12" spans="1:14" ht="20.25">
      <c r="A12" s="56" t="s">
        <v>72</v>
      </c>
      <c r="B12" s="52">
        <v>5</v>
      </c>
      <c r="C12" s="57">
        <v>12</v>
      </c>
      <c r="D12" s="58">
        <f>SUM(((B12)*C12)/60)*'Basic Info'!B14*'Basic Info'!B16*'Basic Info'!B7</f>
        <v>3744</v>
      </c>
      <c r="E12" s="58">
        <f>SUM(((B12)*C12)/60)*'Basic Info'!B14*'Basic Info'!B16*'Basic Info'!B8</f>
        <v>4680</v>
      </c>
      <c r="F12" s="58">
        <f>SUM(((B12)*C12)/60)*'Basic Info'!B14*'Basic Info'!B16*'Basic Info'!B9</f>
        <v>5148</v>
      </c>
      <c r="G12" s="58">
        <f>SUM(((B12)*C12)/60)*'Basic Info'!B14*'Basic Info'!B16*'Basic Info'!B10</f>
        <v>5616</v>
      </c>
      <c r="H12" s="58">
        <f>SUM(((B12)*C12)/60)*'Basic Info'!B14*'Basic Info'!B16*'Basic Info'!B11</f>
        <v>6084</v>
      </c>
      <c r="I12" s="102" t="s">
        <v>96</v>
      </c>
      <c r="J12" s="101"/>
      <c r="K12" s="101"/>
      <c r="L12" s="98"/>
      <c r="M12" s="97"/>
      <c r="N12" s="99" t="s">
        <v>101</v>
      </c>
    </row>
    <row r="13" spans="1:14" ht="20.25">
      <c r="A13" s="56" t="s">
        <v>71</v>
      </c>
      <c r="B13" s="52">
        <v>10</v>
      </c>
      <c r="C13" s="57">
        <v>12</v>
      </c>
      <c r="D13" s="58">
        <f>SUM(((B13)*C13)/60)*'Basic Info'!B14*'Basic Info'!B16*'Basic Info'!B7</f>
        <v>7488</v>
      </c>
      <c r="E13" s="58">
        <f>SUM(((B13)*C13)/60)*'Basic Info'!B14*'Basic Info'!B16*'Basic Info'!B8</f>
        <v>9360</v>
      </c>
      <c r="F13" s="58">
        <f>SUM(((B13)*C13)/60)*'Basic Info'!B14*'Basic Info'!B16*'Basic Info'!B9</f>
        <v>10296</v>
      </c>
      <c r="G13" s="58">
        <f>SUM(((B13)*C13)/60)*'Basic Info'!B14*'Basic Info'!B16*'Basic Info'!B10</f>
        <v>11232</v>
      </c>
      <c r="H13" s="58">
        <f>SUM(((B13)*C13)/60)*'Basic Info'!B14*'Basic Info'!B16*'Basic Info'!B11</f>
        <v>12168</v>
      </c>
      <c r="I13" s="102" t="s">
        <v>113</v>
      </c>
      <c r="J13" s="101"/>
      <c r="K13" s="101"/>
      <c r="L13" s="98"/>
      <c r="M13" s="97"/>
      <c r="N13" s="99" t="s">
        <v>102</v>
      </c>
    </row>
    <row r="14" spans="1:14" ht="20.25">
      <c r="A14" s="56" t="s">
        <v>70</v>
      </c>
      <c r="B14" s="52">
        <v>5</v>
      </c>
      <c r="C14" s="57">
        <v>12</v>
      </c>
      <c r="D14" s="58">
        <f>SUM(((B14)*C14)/60)*'Basic Info'!B14*'Basic Info'!B16*'Basic Info'!B7</f>
        <v>3744</v>
      </c>
      <c r="E14" s="58">
        <f>SUM(((B14)*C14)/60)*'Basic Info'!B14*'Basic Info'!B16*'Basic Info'!B8</f>
        <v>4680</v>
      </c>
      <c r="F14" s="58">
        <f>SUM(((B14)*C14)/60)*'Basic Info'!B14*'Basic Info'!B16*'Basic Info'!B9</f>
        <v>5148</v>
      </c>
      <c r="G14" s="58">
        <f>SUM(((B14)*C14)/60)*'Basic Info'!B14*'Basic Info'!B16*'Basic Info'!B10</f>
        <v>5616</v>
      </c>
      <c r="H14" s="58">
        <f>SUM(((B14)*C14)/60)*'Basic Info'!B14*'Basic Info'!B16*'Basic Info'!B11</f>
        <v>6084</v>
      </c>
      <c r="I14" s="102" t="s">
        <v>98</v>
      </c>
      <c r="J14" s="101"/>
      <c r="K14" s="101"/>
      <c r="L14" s="98"/>
      <c r="M14" s="97"/>
      <c r="N14" s="97"/>
    </row>
    <row r="15" spans="1:14" ht="20.25">
      <c r="A15" s="56" t="s">
        <v>54</v>
      </c>
      <c r="B15" s="52">
        <v>5</v>
      </c>
      <c r="C15" s="57">
        <v>12</v>
      </c>
      <c r="D15" s="58">
        <f>SUM(((B15)*C15)/60)*'Basic Info'!B14*'Basic Info'!B16*'Basic Info'!B7</f>
        <v>3744</v>
      </c>
      <c r="E15" s="58">
        <f>SUM(((B15)*C15)/60)*'Basic Info'!B14*'Basic Info'!B16*'Basic Info'!B8</f>
        <v>4680</v>
      </c>
      <c r="F15" s="58">
        <f>SUM(((B15)*C15)/60)*'Basic Info'!B14*'Basic Info'!B16*'Basic Info'!B9</f>
        <v>5148</v>
      </c>
      <c r="G15" s="58">
        <f>SUM(((B15)*C15)/60)*'Basic Info'!B14*'Basic Info'!B16*'Basic Info'!B10</f>
        <v>5616</v>
      </c>
      <c r="H15" s="58">
        <f>SUM(((B15)*C15)/60)*'Basic Info'!B14*'Basic Info'!B16*'Basic Info'!B11</f>
        <v>6084</v>
      </c>
      <c r="I15" s="102" t="s">
        <v>96</v>
      </c>
      <c r="J15" s="101"/>
      <c r="K15" s="101"/>
      <c r="L15" s="98"/>
      <c r="M15" s="97"/>
      <c r="N15" s="99" t="s">
        <v>103</v>
      </c>
    </row>
    <row r="16" spans="1:14" ht="20.25">
      <c r="A16" s="56" t="s">
        <v>58</v>
      </c>
      <c r="B16" s="59">
        <v>1</v>
      </c>
      <c r="C16" s="57">
        <v>12</v>
      </c>
      <c r="D16" s="58">
        <f>SUM(((B16)*C16)/60)*'Basic Info'!B14*'Basic Info'!B16*'Basic Info'!B7</f>
        <v>748.8000000000001</v>
      </c>
      <c r="E16" s="58">
        <f>SUM(((B16)*C16)/60)*'Basic Info'!B14*'Basic Info'!B16*'Basic Info'!B8</f>
        <v>936</v>
      </c>
      <c r="F16" s="58">
        <f>SUM(((B16)*C16)/60)*'Basic Info'!B14*'Basic Info'!B16*'Basic Info'!B9</f>
        <v>1029.6000000000001</v>
      </c>
      <c r="G16" s="58">
        <f>SUM(((B16)*C16)/60)*'Basic Info'!B14*'Basic Info'!B16*'Basic Info'!B10</f>
        <v>1123.2</v>
      </c>
      <c r="H16" s="58">
        <f>SUM(((B16)*C16)/60)*'Basic Info'!B14*'Basic Info'!B16*'Basic Info'!B11</f>
        <v>1216.8</v>
      </c>
      <c r="I16" s="102" t="s">
        <v>114</v>
      </c>
      <c r="J16" s="101"/>
      <c r="K16" s="101"/>
      <c r="L16" s="98"/>
      <c r="M16" s="97"/>
      <c r="N16" s="97"/>
    </row>
    <row r="17" spans="1:11" ht="20.25">
      <c r="A17" s="56"/>
      <c r="B17" s="52"/>
      <c r="C17" s="52"/>
      <c r="D17" s="58"/>
      <c r="E17" s="58"/>
      <c r="F17" s="58"/>
      <c r="G17" s="58"/>
      <c r="H17" s="58"/>
      <c r="I17" s="101"/>
      <c r="J17" s="101"/>
      <c r="K17" s="101"/>
    </row>
    <row r="18" spans="1:11" s="9" customFormat="1" ht="20.25">
      <c r="A18" s="60" t="s">
        <v>51</v>
      </c>
      <c r="B18" s="61"/>
      <c r="C18" s="61"/>
      <c r="D18" s="62">
        <f>SUM(D10:D17)</f>
        <v>26956.8</v>
      </c>
      <c r="E18" s="62">
        <f>SUM(E10:E17)</f>
        <v>33696</v>
      </c>
      <c r="F18" s="62">
        <f>SUM(F10:F17)</f>
        <v>37065.6</v>
      </c>
      <c r="G18" s="62">
        <f>SUM(G10:G17)</f>
        <v>40435.2</v>
      </c>
      <c r="H18" s="63">
        <f>SUM(H10:H17)</f>
        <v>43804.8</v>
      </c>
      <c r="I18" s="103"/>
      <c r="J18" s="103"/>
      <c r="K18" s="103"/>
    </row>
    <row r="19" spans="1:11" s="33" customFormat="1" ht="20.25">
      <c r="A19" s="64"/>
      <c r="B19" s="65"/>
      <c r="C19" s="65"/>
      <c r="D19" s="66"/>
      <c r="E19" s="66"/>
      <c r="F19" s="66"/>
      <c r="G19" s="66"/>
      <c r="H19" s="66"/>
      <c r="I19" s="104"/>
      <c r="J19" s="104"/>
      <c r="K19" s="104"/>
    </row>
    <row r="20" spans="1:11" ht="20.25">
      <c r="A20" s="56"/>
      <c r="B20" s="51" t="s">
        <v>11</v>
      </c>
      <c r="C20" s="51" t="s">
        <v>12</v>
      </c>
      <c r="D20" s="51" t="s">
        <v>82</v>
      </c>
      <c r="E20" s="57"/>
      <c r="F20" s="57"/>
      <c r="G20" s="57"/>
      <c r="H20" s="57"/>
      <c r="I20" s="101"/>
      <c r="J20" s="101"/>
      <c r="K20" s="101"/>
    </row>
    <row r="21" spans="1:11" s="9" customFormat="1" ht="20.25">
      <c r="A21" s="55" t="s">
        <v>49</v>
      </c>
      <c r="B21" s="53" t="s">
        <v>77</v>
      </c>
      <c r="C21" s="53" t="s">
        <v>13</v>
      </c>
      <c r="D21" s="54" t="s">
        <v>6</v>
      </c>
      <c r="E21" s="54" t="s">
        <v>7</v>
      </c>
      <c r="F21" s="54" t="s">
        <v>8</v>
      </c>
      <c r="G21" s="54" t="s">
        <v>9</v>
      </c>
      <c r="H21" s="54" t="s">
        <v>10</v>
      </c>
      <c r="I21" s="103"/>
      <c r="J21" s="103"/>
      <c r="K21" s="103"/>
    </row>
    <row r="22" spans="1:14" ht="20.25">
      <c r="A22" s="56" t="s">
        <v>69</v>
      </c>
      <c r="B22" s="50">
        <v>20</v>
      </c>
      <c r="C22" s="67">
        <v>12</v>
      </c>
      <c r="D22" s="58">
        <f>SUM(((B22)*C22)/60)*'Basic Info'!B14*'Basic Info'!B16*'Basic Info'!B7</f>
        <v>14976</v>
      </c>
      <c r="E22" s="58">
        <f>SUM(((B22)*C22)/60)*'Basic Info'!B14*'Basic Info'!B16*'Basic Info'!B8</f>
        <v>18720</v>
      </c>
      <c r="F22" s="58">
        <f>SUM(((B22)*C22)/60)*'Basic Info'!B14*'Basic Info'!B16*'Basic Info'!B9</f>
        <v>20592</v>
      </c>
      <c r="G22" s="58">
        <f>SUM(((B22)*C22)/60)*'Basic Info'!B14*'Basic Info'!B16*'Basic Info'!B10</f>
        <v>22464</v>
      </c>
      <c r="H22" s="58">
        <f>SUM(((B22)*C22)/60)*'Basic Info'!B14*'Basic Info'!B16*'Basic Info'!B11</f>
        <v>24336</v>
      </c>
      <c r="I22" s="102" t="s">
        <v>99</v>
      </c>
      <c r="J22" s="101"/>
      <c r="K22" s="101"/>
      <c r="N22" s="96" t="s">
        <v>104</v>
      </c>
    </row>
    <row r="23" spans="1:11" ht="20.25">
      <c r="A23" s="56" t="s">
        <v>74</v>
      </c>
      <c r="B23" s="50">
        <v>10</v>
      </c>
      <c r="C23" s="67">
        <v>3</v>
      </c>
      <c r="D23" s="58">
        <f>SUM(((B23)*C23)/60)*'Basic Info'!B14*'Basic Info'!B16*'Basic Info'!B7</f>
        <v>1872</v>
      </c>
      <c r="E23" s="58">
        <f>SUM(((B23)*C23)/60)*'Basic Info'!B14*'Basic Info'!B16*'Basic Info'!B8</f>
        <v>2340</v>
      </c>
      <c r="F23" s="58">
        <f>SUM(((B23)*C23)/60)*'Basic Info'!B14*'Basic Info'!B16*'Basic Info'!B9</f>
        <v>2574</v>
      </c>
      <c r="G23" s="58">
        <f>SUM(((B23)*C23)/60)*'Basic Info'!B14*'Basic Info'!B16*'Basic Info'!B10</f>
        <v>2808</v>
      </c>
      <c r="H23" s="58">
        <f>SUM(((B23)*C23)/60)*'Basic Info'!B14*'Basic Info'!B16*'Basic Info'!B11</f>
        <v>3042</v>
      </c>
      <c r="I23" s="102" t="s">
        <v>105</v>
      </c>
      <c r="J23" s="101"/>
      <c r="K23" s="101"/>
    </row>
    <row r="24" spans="1:14" ht="20.25">
      <c r="A24" s="68" t="s">
        <v>59</v>
      </c>
      <c r="B24" s="50">
        <v>5</v>
      </c>
      <c r="C24" s="67">
        <v>12</v>
      </c>
      <c r="D24" s="58">
        <f>SUM(((B24)*C24)/60)*'Basic Info'!B14*'Basic Info'!B16*'Basic Info'!B7</f>
        <v>3744</v>
      </c>
      <c r="E24" s="58">
        <f>SUM(((B24)*C24)/60)*'Basic Info'!B14*'Basic Info'!B16*'Basic Info'!B8</f>
        <v>4680</v>
      </c>
      <c r="F24" s="58">
        <f>SUM(((B24)*C24)/60)*'Basic Info'!B14*'Basic Info'!B16*'Basic Info'!B9</f>
        <v>5148</v>
      </c>
      <c r="G24" s="58">
        <f>SUM(((B24)*C24)/60)*'Basic Info'!B14*'Basic Info'!B16*'Basic Info'!B10</f>
        <v>5616</v>
      </c>
      <c r="H24" s="58">
        <f>SUM(((B24)*C24)/60)*'Basic Info'!B14*'Basic Info'!B16*'Basic Info'!B11</f>
        <v>6084</v>
      </c>
      <c r="I24" s="102" t="s">
        <v>106</v>
      </c>
      <c r="J24" s="101"/>
      <c r="K24" s="101"/>
      <c r="N24" s="96" t="s">
        <v>107</v>
      </c>
    </row>
    <row r="25" spans="1:11" ht="20.25">
      <c r="A25" s="68" t="s">
        <v>81</v>
      </c>
      <c r="B25" s="69" t="s">
        <v>86</v>
      </c>
      <c r="C25" s="67">
        <v>3</v>
      </c>
      <c r="D25" s="58">
        <f>SUM(((B25)*C25)/60)*'Basic Info'!B14*'Basic Info'!B16*'Basic Info'!B7</f>
        <v>7488</v>
      </c>
      <c r="E25" s="58">
        <f>SUM(((B25)*C25)/60)*'Basic Info'!B14*'Basic Info'!B16*'Basic Info'!B8</f>
        <v>9360</v>
      </c>
      <c r="F25" s="58">
        <f>SUM(((B25)*C25)/60)*'Basic Info'!B14*'Basic Info'!B16*'Basic Info'!B9</f>
        <v>10296</v>
      </c>
      <c r="G25" s="58">
        <f>SUM(((B25)*C25)/60)*'Basic Info'!B14*'Basic Info'!B16*'Basic Info'!B10</f>
        <v>11232</v>
      </c>
      <c r="H25" s="58">
        <f>SUM(((B25)*C25)/60)*'Basic Info'!B14*'Basic Info'!B16*'Basic Info'!B11</f>
        <v>12168</v>
      </c>
      <c r="I25" s="102" t="s">
        <v>108</v>
      </c>
      <c r="J25" s="101"/>
      <c r="K25" s="101"/>
    </row>
    <row r="26" spans="1:11" ht="20.25">
      <c r="A26" s="68" t="s">
        <v>60</v>
      </c>
      <c r="B26" s="50">
        <v>10</v>
      </c>
      <c r="C26" s="67">
        <v>12</v>
      </c>
      <c r="D26" s="58">
        <f>SUM(((B26)*C26)/60)*'Basic Info'!B14*'Basic Info'!B16*'Basic Info'!B7</f>
        <v>7488</v>
      </c>
      <c r="E26" s="58">
        <f>SUM(((B26)*C26)/60)*'Basic Info'!B14*'Basic Info'!B16*'Basic Info'!B8</f>
        <v>9360</v>
      </c>
      <c r="F26" s="58">
        <f>SUM(((B26)*C26)/60)*'Basic Info'!B14*'Basic Info'!B16*'Basic Info'!B9</f>
        <v>10296</v>
      </c>
      <c r="G26" s="58">
        <f>SUM(((B26)*C26)/60)*'Basic Info'!B14*'Basic Info'!B16*'Basic Info'!B10</f>
        <v>11232</v>
      </c>
      <c r="H26" s="58">
        <f>SUM(((B26)*C26)/60)*'Basic Info'!B14*'Basic Info'!B16*'Basic Info'!B11</f>
        <v>12168</v>
      </c>
      <c r="I26" s="102" t="s">
        <v>109</v>
      </c>
      <c r="J26" s="101"/>
      <c r="K26" s="101"/>
    </row>
    <row r="27" spans="1:11" ht="20.25">
      <c r="A27" s="68" t="s">
        <v>68</v>
      </c>
      <c r="B27" s="50">
        <v>5</v>
      </c>
      <c r="C27" s="67">
        <v>12</v>
      </c>
      <c r="D27" s="58">
        <f>SUM(((B27)*C27)/60)*'Basic Info'!B14*'Basic Info'!B16*'Basic Info'!B7</f>
        <v>3744</v>
      </c>
      <c r="E27" s="58">
        <f>SUM(((B27)*C27)/60)*'Basic Info'!B14*'Basic Info'!B16*'Basic Info'!B8</f>
        <v>4680</v>
      </c>
      <c r="F27" s="58">
        <f>SUM(((B27)*C27)/60)*'Basic Info'!B14*'Basic Info'!B16*'Basic Info'!B9</f>
        <v>5148</v>
      </c>
      <c r="G27" s="58">
        <f>SUM(((B27)*C27)/60)*'Basic Info'!B14*'Basic Info'!B16*'Basic Info'!B10</f>
        <v>5616</v>
      </c>
      <c r="H27" s="58">
        <f>SUM(((B27)*C27)/60)*'Basic Info'!B14*'Basic Info'!B16*'Basic Info'!B11</f>
        <v>6084</v>
      </c>
      <c r="I27" s="102" t="s">
        <v>110</v>
      </c>
      <c r="J27" s="101"/>
      <c r="K27" s="101"/>
    </row>
    <row r="28" spans="1:11" ht="20.25">
      <c r="A28" s="68" t="s">
        <v>93</v>
      </c>
      <c r="B28" s="50">
        <v>30</v>
      </c>
      <c r="C28" s="67">
        <v>8</v>
      </c>
      <c r="D28" s="58">
        <f>SUM(((B28)*C28)/60)*'Basic Info'!B14*'Basic Info'!B16*'Basic Info'!B7</f>
        <v>14976</v>
      </c>
      <c r="E28" s="58">
        <f>SUM(((B28)*C28)/60)*'Basic Info'!B14*'Basic Info'!B16*'Basic Info'!B8</f>
        <v>18720</v>
      </c>
      <c r="F28" s="58">
        <f>SUM(((B28)*C28)/60)*'Basic Info'!B14*'Basic Info'!B16*'Basic Info'!B9</f>
        <v>20592</v>
      </c>
      <c r="G28" s="58">
        <f>SUM(((B28)*C28)/60)*'Basic Info'!B14*'Basic Info'!B16*'Basic Info'!B10</f>
        <v>22464</v>
      </c>
      <c r="H28" s="58">
        <f>SUM(((B28)*C28)/60)*'Basic Info'!B14*'Basic Info'!B16*'Basic Info'!B11</f>
        <v>24336</v>
      </c>
      <c r="I28" s="102" t="s">
        <v>111</v>
      </c>
      <c r="J28" s="101"/>
      <c r="K28" s="101"/>
    </row>
    <row r="29" spans="1:11" ht="20.25">
      <c r="A29" s="68" t="s">
        <v>76</v>
      </c>
      <c r="B29" s="70">
        <v>20</v>
      </c>
      <c r="C29" s="67">
        <v>24</v>
      </c>
      <c r="D29" s="58">
        <f>SUM(((B29)*C29)/60)*'Basic Info'!B14*'Basic Info'!B16*'Basic Info'!B7</f>
        <v>29952</v>
      </c>
      <c r="E29" s="58">
        <f>SUM(((B29)*C29)/60)*'Basic Info'!B14*'Basic Info'!B16*'Basic Info'!B8</f>
        <v>37440</v>
      </c>
      <c r="F29" s="58">
        <f>SUM(((B29)*C29)/60)*'Basic Info'!B14*'Basic Info'!B16*'Basic Info'!B9</f>
        <v>41184</v>
      </c>
      <c r="G29" s="58">
        <f>SUM(((B29)*C29)/60)*'Basic Info'!B14*'Basic Info'!B16*'Basic Info'!B10</f>
        <v>44928</v>
      </c>
      <c r="H29" s="58">
        <f>SUM(((B29)*C29)/60)*'Basic Info'!B14*'Basic Info'!B16*'Basic Info'!B11</f>
        <v>48672</v>
      </c>
      <c r="I29" s="102" t="s">
        <v>112</v>
      </c>
      <c r="J29" s="101"/>
      <c r="K29" s="101"/>
    </row>
    <row r="30" spans="1:11" ht="20.25">
      <c r="A30" s="56" t="s">
        <v>20</v>
      </c>
      <c r="B30" s="52"/>
      <c r="C30" s="50"/>
      <c r="D30" s="58"/>
      <c r="E30" s="58"/>
      <c r="F30" s="58"/>
      <c r="G30" s="58"/>
      <c r="H30" s="58"/>
      <c r="I30" s="101"/>
      <c r="J30" s="101"/>
      <c r="K30" s="101"/>
    </row>
    <row r="31" spans="1:8" s="9" customFormat="1" ht="20.25">
      <c r="A31" s="60" t="s">
        <v>52</v>
      </c>
      <c r="B31" s="61"/>
      <c r="C31" s="61"/>
      <c r="D31" s="62">
        <f>SUM(D20:D30)</f>
        <v>84240</v>
      </c>
      <c r="E31" s="62">
        <f>SUM(E22:E30)</f>
        <v>105300</v>
      </c>
      <c r="F31" s="62">
        <f>SUM(F22:F30)</f>
        <v>115830</v>
      </c>
      <c r="G31" s="62">
        <f>SUM(G22:G30)</f>
        <v>126360</v>
      </c>
      <c r="H31" s="63">
        <f>SUM(H22:H30)</f>
        <v>136890</v>
      </c>
    </row>
    <row r="32" spans="1:8" s="33" customFormat="1" ht="14.25" customHeight="1">
      <c r="A32" s="64"/>
      <c r="B32" s="65"/>
      <c r="C32" s="65"/>
      <c r="D32" s="66"/>
      <c r="E32" s="66"/>
      <c r="F32" s="66"/>
      <c r="G32" s="66"/>
      <c r="H32" s="66"/>
    </row>
    <row r="33" spans="1:8" s="27" customFormat="1" ht="20.25">
      <c r="A33" s="55" t="s">
        <v>73</v>
      </c>
      <c r="B33" s="71"/>
      <c r="C33" s="71" t="s">
        <v>26</v>
      </c>
      <c r="D33" s="54" t="s">
        <v>6</v>
      </c>
      <c r="E33" s="54" t="s">
        <v>7</v>
      </c>
      <c r="F33" s="54" t="s">
        <v>8</v>
      </c>
      <c r="G33" s="54" t="s">
        <v>9</v>
      </c>
      <c r="H33" s="54" t="s">
        <v>10</v>
      </c>
    </row>
    <row r="34" spans="1:8" ht="20.25">
      <c r="A34" s="56" t="s">
        <v>79</v>
      </c>
      <c r="B34" s="52"/>
      <c r="C34" s="57">
        <v>5</v>
      </c>
      <c r="D34" s="58">
        <f>SUM(C34*'Basic Info'!B18)*0.6/5*'Basic Info'!B7</f>
        <v>2400</v>
      </c>
      <c r="E34" s="58">
        <f>SUM(C34*'Basic Info'!B18)*0.6/5*'Basic Info'!B8</f>
        <v>3000</v>
      </c>
      <c r="F34" s="58">
        <f>SUM(C34*'Basic Info'!B18)*0.6/5*'Basic Info'!B9</f>
        <v>3300.0000000000005</v>
      </c>
      <c r="G34" s="58">
        <f>SUM(C34*'Basic Info'!B18)*0.6/5*'Basic Info'!B10</f>
        <v>3600</v>
      </c>
      <c r="H34" s="58">
        <f>SUM(C34*'Basic Info'!B18)*0.6/5*'Basic Info'!B11</f>
        <v>3900</v>
      </c>
    </row>
    <row r="35" spans="1:8" ht="20.25">
      <c r="A35" s="68" t="s">
        <v>92</v>
      </c>
      <c r="B35" s="52"/>
      <c r="C35" s="52"/>
      <c r="D35" s="58">
        <v>0</v>
      </c>
      <c r="E35" s="58">
        <v>0</v>
      </c>
      <c r="F35" s="58">
        <v>0</v>
      </c>
      <c r="G35" s="58">
        <v>0</v>
      </c>
      <c r="H35" s="58">
        <v>0</v>
      </c>
    </row>
    <row r="36" spans="1:8" s="9" customFormat="1" ht="20.25">
      <c r="A36" s="68"/>
      <c r="B36" s="52"/>
      <c r="C36" s="52"/>
      <c r="D36" s="58"/>
      <c r="E36" s="58"/>
      <c r="F36" s="58"/>
      <c r="G36" s="58"/>
      <c r="H36" s="58"/>
    </row>
    <row r="37" spans="1:8" ht="20.25">
      <c r="A37" s="60" t="s">
        <v>53</v>
      </c>
      <c r="B37" s="61"/>
      <c r="C37" s="61"/>
      <c r="D37" s="62">
        <f>SUM(D34:D36)</f>
        <v>2400</v>
      </c>
      <c r="E37" s="62">
        <f>SUM(E34:E36)</f>
        <v>3000</v>
      </c>
      <c r="F37" s="62">
        <f>SUM(F34:F36)</f>
        <v>3300.0000000000005</v>
      </c>
      <c r="G37" s="62">
        <f>SUM(G34:G36)</f>
        <v>3600</v>
      </c>
      <c r="H37" s="63">
        <f>SUM(H34:H36)</f>
        <v>3900</v>
      </c>
    </row>
    <row r="38" spans="1:8" s="9" customFormat="1" ht="20.25">
      <c r="A38" s="56"/>
      <c r="B38" s="52"/>
      <c r="C38" s="52"/>
      <c r="D38" s="58"/>
      <c r="E38" s="58"/>
      <c r="F38" s="58"/>
      <c r="G38" s="58"/>
      <c r="H38" s="58"/>
    </row>
    <row r="39" spans="1:8" ht="20.25" customHeight="1">
      <c r="A39" s="72" t="s">
        <v>21</v>
      </c>
      <c r="B39" s="73"/>
      <c r="C39" s="73"/>
      <c r="D39" s="74">
        <f>SUM(D37+D31+D18)</f>
        <v>113596.8</v>
      </c>
      <c r="E39" s="74">
        <f>SUM(E37+E31+E18)</f>
        <v>141996</v>
      </c>
      <c r="F39" s="74">
        <f>SUM(F37+F31+F18)</f>
        <v>156195.6</v>
      </c>
      <c r="G39" s="74">
        <f>SUM(G37+G31+G18)</f>
        <v>170395.2</v>
      </c>
      <c r="H39" s="74">
        <f>SUM(H37+H31+H18)</f>
        <v>184594.8</v>
      </c>
    </row>
    <row r="40" spans="1:8" s="34" customFormat="1" ht="20.25">
      <c r="A40" s="64"/>
      <c r="B40" s="65"/>
      <c r="C40" s="65"/>
      <c r="D40" s="66"/>
      <c r="E40" s="66"/>
      <c r="F40" s="66"/>
      <c r="G40" s="66"/>
      <c r="H40" s="66"/>
    </row>
    <row r="41" spans="1:8" ht="20.25">
      <c r="A41" s="75" t="s">
        <v>50</v>
      </c>
      <c r="B41" s="52"/>
      <c r="C41" s="52"/>
      <c r="D41" s="54" t="s">
        <v>6</v>
      </c>
      <c r="E41" s="54" t="s">
        <v>7</v>
      </c>
      <c r="F41" s="54" t="s">
        <v>8</v>
      </c>
      <c r="G41" s="54" t="s">
        <v>9</v>
      </c>
      <c r="H41" s="54" t="s">
        <v>10</v>
      </c>
    </row>
    <row r="42" spans="1:8" ht="20.25">
      <c r="A42" s="56" t="s">
        <v>84</v>
      </c>
      <c r="B42" s="52"/>
      <c r="C42" s="52"/>
      <c r="D42" s="58">
        <f>SUM(Pricing!B13+Pricing!B33)/5</f>
        <v>7865</v>
      </c>
      <c r="E42" s="58">
        <f>SUM(Pricing!B13+Pricing!B33)/5</f>
        <v>7865</v>
      </c>
      <c r="F42" s="58">
        <f>SUM(Pricing!B13+Pricing!B33)/5</f>
        <v>7865</v>
      </c>
      <c r="G42" s="58">
        <f>SUM(Pricing!B13+Pricing!B33)/5</f>
        <v>7865</v>
      </c>
      <c r="H42" s="58">
        <f>SUM(Pricing!B13+Pricing!B33)/5</f>
        <v>7865</v>
      </c>
    </row>
    <row r="43" spans="1:8" ht="20.25">
      <c r="A43" s="56" t="s">
        <v>91</v>
      </c>
      <c r="B43" s="52"/>
      <c r="C43" s="52"/>
      <c r="D43" s="58">
        <v>5899</v>
      </c>
      <c r="E43" s="58">
        <v>5899</v>
      </c>
      <c r="F43" s="58">
        <v>5899</v>
      </c>
      <c r="G43" s="58">
        <v>5899</v>
      </c>
      <c r="H43" s="58">
        <v>5899</v>
      </c>
    </row>
    <row r="44" spans="1:8" ht="20.25">
      <c r="A44" s="56" t="s">
        <v>78</v>
      </c>
      <c r="B44" s="52"/>
      <c r="C44" s="52"/>
      <c r="D44" s="58">
        <v>15000</v>
      </c>
      <c r="E44" s="58">
        <v>0</v>
      </c>
      <c r="F44" s="58">
        <v>0</v>
      </c>
      <c r="G44" s="58">
        <v>0</v>
      </c>
      <c r="H44" s="58">
        <v>0</v>
      </c>
    </row>
    <row r="45" spans="1:8" ht="20.25">
      <c r="A45" s="56" t="s">
        <v>80</v>
      </c>
      <c r="B45" s="52"/>
      <c r="C45" s="52"/>
      <c r="D45" s="58">
        <f>SUM(Pricing!C13+Pricing!C33)</f>
        <v>19624</v>
      </c>
      <c r="E45" s="58">
        <f>SUM(Pricing!C13+Pricing!C33)</f>
        <v>19624</v>
      </c>
      <c r="F45" s="58">
        <f>SUM(Pricing!C13+Pricing!C33)</f>
        <v>19624</v>
      </c>
      <c r="G45" s="58">
        <f>SUM(Pricing!C13+Pricing!C33)</f>
        <v>19624</v>
      </c>
      <c r="H45" s="58">
        <f>SUM(Pricing!C13+Pricing!C33)</f>
        <v>19624</v>
      </c>
    </row>
    <row r="46" spans="1:8" ht="20.25">
      <c r="A46" s="56" t="s">
        <v>89</v>
      </c>
      <c r="B46" s="52"/>
      <c r="C46" s="52"/>
      <c r="D46" s="58">
        <v>10000</v>
      </c>
      <c r="E46" s="58">
        <v>1000</v>
      </c>
      <c r="F46" s="58">
        <v>1000</v>
      </c>
      <c r="G46" s="58">
        <v>1000</v>
      </c>
      <c r="H46" s="58">
        <v>1000</v>
      </c>
    </row>
    <row r="47" spans="1:8" ht="20.25">
      <c r="A47" s="56" t="s">
        <v>90</v>
      </c>
      <c r="B47" s="52"/>
      <c r="C47" s="52"/>
      <c r="D47" s="58">
        <v>3000</v>
      </c>
      <c r="E47" s="58">
        <v>1000</v>
      </c>
      <c r="F47" s="58">
        <v>1000</v>
      </c>
      <c r="G47" s="58">
        <v>2000</v>
      </c>
      <c r="H47" s="58">
        <v>2000</v>
      </c>
    </row>
    <row r="48" spans="1:8" s="9" customFormat="1" ht="15.75">
      <c r="A48" s="8"/>
      <c r="B48" s="15"/>
      <c r="C48" s="15"/>
      <c r="D48" s="18"/>
      <c r="E48" s="18"/>
      <c r="F48" s="18"/>
      <c r="G48" s="18"/>
      <c r="H48" s="18"/>
    </row>
    <row r="49" spans="1:8" ht="20.25" customHeight="1">
      <c r="A49" s="83" t="s">
        <v>22</v>
      </c>
      <c r="B49" s="84"/>
      <c r="C49" s="84"/>
      <c r="D49" s="85">
        <f>SUM(D42:D47)</f>
        <v>61388</v>
      </c>
      <c r="E49" s="85">
        <f>SUM(E42:E47)</f>
        <v>35388</v>
      </c>
      <c r="F49" s="85">
        <f>SUM(F42:F47)</f>
        <v>35388</v>
      </c>
      <c r="G49" s="85">
        <f>SUM(G42:G47)</f>
        <v>36388</v>
      </c>
      <c r="H49" s="86">
        <f>SUM(H42:H47)</f>
        <v>36388</v>
      </c>
    </row>
    <row r="50" spans="1:8" s="9" customFormat="1" ht="23.25">
      <c r="A50" s="77"/>
      <c r="B50" s="76"/>
      <c r="C50" s="76"/>
      <c r="D50" s="78"/>
      <c r="E50" s="78"/>
      <c r="F50" s="78"/>
      <c r="G50" s="78"/>
      <c r="H50" s="78"/>
    </row>
    <row r="51" spans="1:8" ht="41.25" customHeight="1">
      <c r="A51" s="79" t="s">
        <v>23</v>
      </c>
      <c r="B51" s="80"/>
      <c r="C51" s="80"/>
      <c r="D51" s="81">
        <f>SUM(D39)-D49</f>
        <v>52208.8</v>
      </c>
      <c r="E51" s="81">
        <f>SUM(E39)-E49</f>
        <v>106608</v>
      </c>
      <c r="F51" s="81">
        <f>SUM(F39)-F49</f>
        <v>120807.6</v>
      </c>
      <c r="G51" s="81">
        <f>SUM(G39)-G49</f>
        <v>134007.2</v>
      </c>
      <c r="H51" s="82">
        <f>SUM(H39)-H49</f>
        <v>148206.8</v>
      </c>
    </row>
    <row r="52" spans="1:8" s="34" customFormat="1" ht="15.75">
      <c r="A52" s="30"/>
      <c r="B52" s="31"/>
      <c r="C52" s="31"/>
      <c r="D52" s="32"/>
      <c r="E52" s="32"/>
      <c r="F52" s="32"/>
      <c r="G52" s="32"/>
      <c r="H52" s="32"/>
    </row>
    <row r="53" spans="1:8" ht="16.5" thickBot="1">
      <c r="A53" s="29" t="s">
        <v>24</v>
      </c>
      <c r="D53" s="18"/>
      <c r="E53" s="18"/>
      <c r="F53" s="18"/>
      <c r="G53" s="18"/>
      <c r="H53" s="18"/>
    </row>
    <row r="54" spans="1:8" ht="15">
      <c r="A54" s="8" t="s">
        <v>61</v>
      </c>
      <c r="B54" s="87" t="s">
        <v>83</v>
      </c>
      <c r="C54" s="88"/>
      <c r="D54" s="88"/>
      <c r="E54" s="88"/>
      <c r="F54" s="88"/>
      <c r="G54" s="89"/>
      <c r="H54" s="18"/>
    </row>
    <row r="55" spans="1:8" ht="15">
      <c r="A55" s="8" t="s">
        <v>28</v>
      </c>
      <c r="B55" s="90"/>
      <c r="C55" s="91"/>
      <c r="D55" s="91"/>
      <c r="E55" s="91"/>
      <c r="F55" s="91"/>
      <c r="G55" s="92"/>
      <c r="H55" s="18"/>
    </row>
    <row r="56" spans="1:8" ht="15">
      <c r="A56" s="8" t="s">
        <v>85</v>
      </c>
      <c r="B56" s="90"/>
      <c r="C56" s="91"/>
      <c r="D56" s="91"/>
      <c r="E56" s="91"/>
      <c r="F56" s="91"/>
      <c r="G56" s="92"/>
      <c r="H56" s="18"/>
    </row>
    <row r="57" spans="1:8" ht="15">
      <c r="A57" s="8" t="s">
        <v>87</v>
      </c>
      <c r="B57" s="90"/>
      <c r="C57" s="91"/>
      <c r="D57" s="91"/>
      <c r="E57" s="91"/>
      <c r="F57" s="91"/>
      <c r="G57" s="92"/>
      <c r="H57" s="18"/>
    </row>
    <row r="58" spans="1:8" ht="15.75" thickBot="1">
      <c r="A58" s="8" t="s">
        <v>88</v>
      </c>
      <c r="B58" s="93"/>
      <c r="C58" s="94"/>
      <c r="D58" s="94"/>
      <c r="E58" s="94"/>
      <c r="F58" s="94"/>
      <c r="G58" s="95"/>
      <c r="H58" s="18"/>
    </row>
    <row r="59" spans="4:8" ht="15">
      <c r="D59" s="18"/>
      <c r="E59" s="18"/>
      <c r="F59" s="18"/>
      <c r="G59" s="18"/>
      <c r="H59" s="18"/>
    </row>
    <row r="60" spans="1:8" ht="15">
      <c r="A60" s="49"/>
      <c r="D60" s="18"/>
      <c r="E60" s="18"/>
      <c r="F60" s="18"/>
      <c r="G60" s="18"/>
      <c r="H60" s="18"/>
    </row>
    <row r="61" spans="1:8" ht="15">
      <c r="A61" s="49"/>
      <c r="D61" s="18"/>
      <c r="E61" s="18"/>
      <c r="F61" s="18"/>
      <c r="G61" s="18"/>
      <c r="H61" s="18"/>
    </row>
    <row r="62" spans="4:8" ht="15">
      <c r="D62" s="18"/>
      <c r="E62" s="18"/>
      <c r="F62" s="18"/>
      <c r="G62" s="18"/>
      <c r="H62" s="18"/>
    </row>
    <row r="63" spans="4:8" ht="15">
      <c r="D63" s="18"/>
      <c r="E63" s="18"/>
      <c r="F63" s="18"/>
      <c r="G63" s="18"/>
      <c r="H63" s="18"/>
    </row>
    <row r="64" spans="4:8" ht="15">
      <c r="D64" s="18"/>
      <c r="E64" s="18"/>
      <c r="F64" s="18"/>
      <c r="G64" s="18"/>
      <c r="H64" s="18"/>
    </row>
    <row r="65" spans="4:8" ht="15">
      <c r="D65" s="18"/>
      <c r="E65" s="18"/>
      <c r="F65" s="18"/>
      <c r="G65" s="18"/>
      <c r="H65" s="18"/>
    </row>
    <row r="66" spans="4:8" ht="15">
      <c r="D66" s="18"/>
      <c r="E66" s="18"/>
      <c r="F66" s="18"/>
      <c r="G66" s="18"/>
      <c r="H66" s="18"/>
    </row>
    <row r="67" spans="4:8" ht="15">
      <c r="D67" s="18"/>
      <c r="E67" s="18"/>
      <c r="F67" s="18"/>
      <c r="G67" s="18"/>
      <c r="H67" s="18"/>
    </row>
    <row r="68" spans="4:8" ht="15">
      <c r="D68" s="18"/>
      <c r="E68" s="18"/>
      <c r="F68" s="18"/>
      <c r="G68" s="18"/>
      <c r="H68" s="18"/>
    </row>
    <row r="69" spans="4:8" ht="15">
      <c r="D69" s="18"/>
      <c r="E69" s="18"/>
      <c r="F69" s="18"/>
      <c r="G69" s="18"/>
      <c r="H69" s="18"/>
    </row>
    <row r="70" spans="4:8" ht="15">
      <c r="D70" s="18"/>
      <c r="E70" s="18"/>
      <c r="F70" s="18"/>
      <c r="G70" s="18"/>
      <c r="H70" s="18"/>
    </row>
    <row r="71" spans="4:8" ht="15">
      <c r="D71" s="18"/>
      <c r="E71" s="18"/>
      <c r="F71" s="18"/>
      <c r="G71" s="18"/>
      <c r="H71" s="18"/>
    </row>
    <row r="72" spans="4:8" ht="15">
      <c r="D72" s="18"/>
      <c r="E72" s="18"/>
      <c r="F72" s="18"/>
      <c r="G72" s="18"/>
      <c r="H72" s="18"/>
    </row>
    <row r="73" spans="4:8" ht="15">
      <c r="D73" s="18"/>
      <c r="E73" s="18"/>
      <c r="F73" s="18"/>
      <c r="G73" s="18"/>
      <c r="H73" s="18"/>
    </row>
    <row r="74" spans="4:8" ht="15">
      <c r="D74" s="18"/>
      <c r="E74" s="18"/>
      <c r="F74" s="18"/>
      <c r="G74" s="18"/>
      <c r="H74" s="18"/>
    </row>
    <row r="75" spans="4:8" ht="15">
      <c r="D75" s="18"/>
      <c r="E75" s="18"/>
      <c r="F75" s="18"/>
      <c r="G75" s="18"/>
      <c r="H75" s="18"/>
    </row>
    <row r="76" spans="4:8" ht="15">
      <c r="D76" s="18"/>
      <c r="E76" s="18"/>
      <c r="F76" s="18"/>
      <c r="G76" s="18"/>
      <c r="H76" s="18"/>
    </row>
    <row r="77" spans="4:8" ht="15">
      <c r="D77" s="18"/>
      <c r="E77" s="18"/>
      <c r="F77" s="18"/>
      <c r="G77" s="18"/>
      <c r="H77" s="18"/>
    </row>
    <row r="78" spans="4:8" ht="15">
      <c r="D78" s="18"/>
      <c r="E78" s="18"/>
      <c r="F78" s="18"/>
      <c r="G78" s="18"/>
      <c r="H78" s="18"/>
    </row>
    <row r="79" spans="4:8" ht="15">
      <c r="D79" s="18"/>
      <c r="E79" s="18"/>
      <c r="F79" s="18"/>
      <c r="G79" s="18"/>
      <c r="H79" s="18"/>
    </row>
    <row r="80" spans="4:8" ht="15">
      <c r="D80" s="18"/>
      <c r="E80" s="18"/>
      <c r="F80" s="18"/>
      <c r="G80" s="18"/>
      <c r="H80" s="18"/>
    </row>
  </sheetData>
  <sheetProtection/>
  <mergeCells count="1">
    <mergeCell ref="B54:G58"/>
  </mergeCells>
  <printOptions horizontalCentered="1" verticalCentered="1"/>
  <pageMargins left="0.52" right="0.5" top="0.5" bottom="0.5" header="0.5" footer="0.5"/>
  <pageSetup firstPageNumber="1" useFirstPageNumber="1" fitToHeight="1" fitToWidth="1" horizontalDpi="300" verticalDpi="300" orientation="landscape" scale="42" r:id="rId2"/>
  <headerFooter alignWithMargins="0">
    <oddFooter>&amp;L&amp;"Arial,Bold"Keane, Inc. Confidential&amp;CROI Study&amp;R&amp;D</oddFooter>
  </headerFooter>
  <ignoredErrors>
    <ignoredError sqref="B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Sean Spears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Spears</dc:creator>
  <cp:keywords/>
  <dc:description/>
  <cp:lastModifiedBy>sdryden</cp:lastModifiedBy>
  <cp:lastPrinted>2010-02-24T17:20:13Z</cp:lastPrinted>
  <dcterms:created xsi:type="dcterms:W3CDTF">1999-08-15T18:02:31Z</dcterms:created>
  <dcterms:modified xsi:type="dcterms:W3CDTF">2010-02-24T17:26:05Z</dcterms:modified>
  <cp:category/>
  <cp:version/>
  <cp:contentType/>
  <cp:contentStatus/>
</cp:coreProperties>
</file>